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" sheetId="1" state="visible" r:id="rId2"/>
  </sheets>
  <definedNames>
    <definedName function="false" hidden="false" name="__bookmark_1" vbProcedure="false">Report!$A$2:$C$74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<sst xmlns="http://schemas.openxmlformats.org/spreadsheetml/2006/main" count="147" uniqueCount="147">
  <si>
    <r>
      <rPr>
        <b val="true"/>
        <sz val="14"/>
        <rFont val="IBM Plex Sans"/>
        <family val="2"/>
      </rPr>
      <t xml:space="preserve">PRESUPUESTOS 2021
</t>
    </r>
  </si>
  <si>
    <t xml:space="preserve">Aplicación Presupuestaria</t>
  </si>
  <si>
    <t xml:space="preserve">Descripción de las Ayudas y Subvenciones</t>
  </si>
  <si>
    <t xml:space="preserve">Crédito Inicial</t>
  </si>
  <si>
    <t xml:space="preserve">151P/4790001</t>
  </si>
  <si>
    <t xml:space="preserve">ENTIDAD CONSERVACIÓN DEL POLÍGONO DE ARINAGA (ECOAGA)</t>
  </si>
  <si>
    <t xml:space="preserve">1521V/4890100</t>
  </si>
  <si>
    <t xml:space="preserve">SUBVENCIÓN PARA TRÁMITES VIVIENDAS DE PROTECCIÓN OFICIAL Y OTRAS</t>
  </si>
  <si>
    <t xml:space="preserve">1720A/4800130</t>
  </si>
  <si>
    <t xml:space="preserve">SUBVENCIONES PARA ACTIVIDADES MEDIOAMBIENTALES</t>
  </si>
  <si>
    <t xml:space="preserve">231A0/4800131</t>
  </si>
  <si>
    <t xml:space="preserve">FUNDACIÓN CANARIA DE APOYO A TRASTORNOS DEL DESARROLLO FUNTEAC</t>
  </si>
  <si>
    <t xml:space="preserve">231A0/4800132</t>
  </si>
  <si>
    <t xml:space="preserve">RADIO ECCA FUNDACIÓN CANARIA</t>
  </si>
  <si>
    <t xml:space="preserve">231A0/4800133</t>
  </si>
  <si>
    <t xml:space="preserve">SAN JUAN DE DIOS (LPGC)</t>
  </si>
  <si>
    <t xml:space="preserve">231A0/4800134</t>
  </si>
  <si>
    <t xml:space="preserve">AFESUR ASOCIACIÓN DE SALUD MENTAL</t>
  </si>
  <si>
    <t xml:space="preserve">231A0/4800135</t>
  </si>
  <si>
    <t xml:space="preserve">ASOCIACIÓN GULL LASEGUE</t>
  </si>
  <si>
    <t xml:space="preserve">231A0/4800136</t>
  </si>
  <si>
    <t xml:space="preserve">ASDOWNSUR</t>
  </si>
  <si>
    <t xml:space="preserve">231C/4890023</t>
  </si>
  <si>
    <t xml:space="preserve">CONVENIO CON COORDINADORA DE CENTROS OCUPACIONALES</t>
  </si>
  <si>
    <t xml:space="preserve">231D0/4890207</t>
  </si>
  <si>
    <t xml:space="preserve">PRESTACIÓN DEL SERVICIO DE TELEASISTENCIA DOMICILIARIA</t>
  </si>
  <si>
    <t xml:space="preserve">231D1/4800000</t>
  </si>
  <si>
    <t xml:space="preserve">ATENCIONES BENÉFICAS Y ASISTENCIALES.</t>
  </si>
  <si>
    <t xml:space="preserve">231D1/4800071</t>
  </si>
  <si>
    <t xml:space="preserve">PLAN DE AYUDAS DE EMERGENCIA GOBIERNO DE CANARIAS-FECAM</t>
  </si>
  <si>
    <t xml:space="preserve">231D8/4890010</t>
  </si>
  <si>
    <t xml:space="preserve">CONVENIO ASOC. DE FAMILIARES Y AMIGOS DE PERSONAS CON ALZHEIMER Y OTRAS DEMENCIAS AFINES (ALDEFA)</t>
  </si>
  <si>
    <t xml:space="preserve">231S/4900000</t>
  </si>
  <si>
    <t xml:space="preserve">SUBVENCIONES DE CORRIENTE A INSTITUCIONES Y PUEBLOS NECESITADOS</t>
  </si>
  <si>
    <t xml:space="preserve">311P/4890001</t>
  </si>
  <si>
    <t xml:space="preserve">CONV. COLEGIO VETERINARIOS SOBRE CENSO ANIMALES</t>
  </si>
  <si>
    <t xml:space="preserve">323P/4810000</t>
  </si>
  <si>
    <t xml:space="preserve">PREMIOS Y BECAS DE ESTUDIOS</t>
  </si>
  <si>
    <t xml:space="preserve">330A0/4800130</t>
  </si>
  <si>
    <t xml:space="preserve">SUBVENCIONES DIVERSAS DE CULTURA</t>
  </si>
  <si>
    <t xml:space="preserve">330A1/4891801</t>
  </si>
  <si>
    <t xml:space="preserve">ASIGNACIÓN OBSERVATORIO ASTRONÓMICO DE TEMISAS</t>
  </si>
  <si>
    <t xml:space="preserve">330T0/4891844</t>
  </si>
  <si>
    <t xml:space="preserve">ASIGNACIÓN A LA RED ESPAÑOLA DE TEATROS, AUDITORIOS, CIRCUITOS Y FESTIVALES DE TITULARIDAD PÚBLICA</t>
  </si>
  <si>
    <t xml:space="preserve">3321B/4800130</t>
  </si>
  <si>
    <t xml:space="preserve">SUBVENCIÓN A ASOCIACIÓN DE VECINOS VIRGEN DEL CARMEN DE LA BANDA</t>
  </si>
  <si>
    <t xml:space="preserve">333M/4891840</t>
  </si>
  <si>
    <t xml:space="preserve">ASIGNACIÓN AL MUSEO DE GUAYADEQUE</t>
  </si>
  <si>
    <t xml:space="preserve">333M/4891841</t>
  </si>
  <si>
    <t xml:space="preserve">ASIGNACIÓN AL MUSEO DE HISTORIA DE AGUIMES</t>
  </si>
  <si>
    <t xml:space="preserve">334A/4800025</t>
  </si>
  <si>
    <t xml:space="preserve">CÁTEDRA CULTURAL ANTONIO LOZANO DE GÉNERO CRIMINAL EN LA ULL</t>
  </si>
  <si>
    <t xml:space="preserve">334M/4890011</t>
  </si>
  <si>
    <t xml:space="preserve">CONVENIO COLABORACIÓN CON LA BANDA DE MÚSICA</t>
  </si>
  <si>
    <t xml:space="preserve">334U/4890024</t>
  </si>
  <si>
    <t xml:space="preserve">CONVENIO ASOCIACIÓN CANARIA UNIVERSIDADES POPULARES</t>
  </si>
  <si>
    <t xml:space="preserve">337C1/4890013</t>
  </si>
  <si>
    <t xml:space="preserve">CONVENIO ASOCIACIÓN DE MAYORES ARIGANEZ DE AGÜIMES</t>
  </si>
  <si>
    <t xml:space="preserve">338F/4800100</t>
  </si>
  <si>
    <t xml:space="preserve">MURGA MIRUFLINAS</t>
  </si>
  <si>
    <t xml:space="preserve">338F/4800101</t>
  </si>
  <si>
    <t xml:space="preserve">MURGA LAGARTERAS-SALAMANDRAS</t>
  </si>
  <si>
    <t xml:space="preserve">338F/4800104</t>
  </si>
  <si>
    <t xml:space="preserve">MURGA HIJOS DE CHANO EL NEGRO</t>
  </si>
  <si>
    <t xml:space="preserve">338F/4800105</t>
  </si>
  <si>
    <t xml:space="preserve">MURGA LOS LAGARTOS</t>
  </si>
  <si>
    <t xml:space="preserve">338F/4800106</t>
  </si>
  <si>
    <t xml:space="preserve">MURGA SERENQUENQUENES</t>
  </si>
  <si>
    <t xml:space="preserve">338F/4800108</t>
  </si>
  <si>
    <t xml:space="preserve">MURGA LOS SOMBRERITOS</t>
  </si>
  <si>
    <t xml:space="preserve">338F/4800109</t>
  </si>
  <si>
    <t xml:space="preserve">MURGA NIQUITO NIPONGO</t>
  </si>
  <si>
    <t xml:space="preserve">338F/4800110</t>
  </si>
  <si>
    <t xml:space="preserve">MURGA SONRIE, VETE POR AHÍ</t>
  </si>
  <si>
    <t xml:space="preserve">338F/4800111</t>
  </si>
  <si>
    <t xml:space="preserve">MURGA LAS CHARANGUILLAS</t>
  </si>
  <si>
    <t xml:space="preserve">338F/4800112</t>
  </si>
  <si>
    <t xml:space="preserve">MURGA LA DE MIGUÉ</t>
  </si>
  <si>
    <t xml:space="preserve">338F/4800113</t>
  </si>
  <si>
    <t xml:space="preserve">COLECTIVO COMO ÉRAMOS POCOS PARIÓ LA ABUELA</t>
  </si>
  <si>
    <t xml:space="preserve">338F/4800114</t>
  </si>
  <si>
    <t xml:space="preserve">COLECTIVO BATUCADA MAKANA</t>
  </si>
  <si>
    <t xml:space="preserve">338F/4800115</t>
  </si>
  <si>
    <t xml:space="preserve">COMPARSA ARAGÜIMÉ</t>
  </si>
  <si>
    <t xml:space="preserve">338F/4800116</t>
  </si>
  <si>
    <t xml:space="preserve">COLECTIVO CULTURAL AL PIE DEL AGUAYRO (FIESTAS SAN JUAN BAUTISTA – LOS CORRALILLOS)</t>
  </si>
  <si>
    <t xml:space="preserve">338F/4800117</t>
  </si>
  <si>
    <t xml:space="preserve">ASOCIACIÓN SOCIO CULTURAL TAHIDÍ (FIESTA INMACULADA Y SANTA MARTA, POL. RES. DE ARINAGA)</t>
  </si>
  <si>
    <t xml:space="preserve">338F/4800118</t>
  </si>
  <si>
    <t xml:space="preserve">ASOCIACIÓN DE VECINOS VIRGEN DEL CARMEN (FIESTAS NUESTRA SEÑORA DEL CARMEN-LA BANDA)</t>
  </si>
  <si>
    <t xml:space="preserve">338F/4800119</t>
  </si>
  <si>
    <t xml:space="preserve">ASOCIACIÓN DE VECINOS CUEVA GRANDE GUAYADEQUE (FIESTAS DE SAN BARTOLOMÉ)</t>
  </si>
  <si>
    <t xml:space="preserve">338F/4800120</t>
  </si>
  <si>
    <t xml:space="preserve">ASOCIACIÓN DE VECINOS ANAGA MONTAÑA SAN FRANCISCO (FIESTAS DE SAN FRANCISCO DE ASIS)</t>
  </si>
  <si>
    <t xml:space="preserve">338F/4800122</t>
  </si>
  <si>
    <t xml:space="preserve">ASOCIACIÓN DE VECINOS ESPINALES (FIESTAS DE NUESTRA SEÑORA DE LA LUZ)</t>
  </si>
  <si>
    <t xml:space="preserve">338F/4800123</t>
  </si>
  <si>
    <t xml:space="preserve">ASOCIACIÓN CULTURAL Y DE VECINOS CASERIO CANARIO (FIESTA SAN MIGUEL DE TEMISAS)</t>
  </si>
  <si>
    <t xml:space="preserve">338F/4800126</t>
  </si>
  <si>
    <t xml:space="preserve">MURGA LOS GUANCHONES</t>
  </si>
  <si>
    <t xml:space="preserve">338F/4800128</t>
  </si>
  <si>
    <t xml:space="preserve">MURGA INQUIETAS</t>
  </si>
  <si>
    <t xml:space="preserve">338F/4800129</t>
  </si>
  <si>
    <t xml:space="preserve">MURGA LOS INVENCIBLES</t>
  </si>
  <si>
    <t xml:space="preserve">338F/4800138</t>
  </si>
  <si>
    <t xml:space="preserve">MURGA LOS FLOKIS AND THE MOKIS</t>
  </si>
  <si>
    <t xml:space="preserve">338F/4800147</t>
  </si>
  <si>
    <t xml:space="preserve">FIESTAS LA SANTA CRUZ (MONTAÑA DE LOS VÉLEZ)</t>
  </si>
  <si>
    <t xml:space="preserve">338F/4800148</t>
  </si>
  <si>
    <t xml:space="preserve">ACDR SALITRE Y CAL-SACAL - FIESTAS DE EL PINO (PLAYA DE ARINAGA)</t>
  </si>
  <si>
    <t xml:space="preserve">338F/4800150</t>
  </si>
  <si>
    <t xml:space="preserve">ASOCIACIÓN CULTURAL, DEPORTIVA Y RECREATIVA TRADICIONES DE AGÜIMES- FIESTAS NUESTRA SEÑORA DEL ROSARIO</t>
  </si>
  <si>
    <t xml:space="preserve">338F/4800151</t>
  </si>
  <si>
    <t xml:space="preserve">ACDR SALITRE Y CAL- SACAL- FIESTAS DE SAN MARTIN DE PORRES</t>
  </si>
  <si>
    <t xml:space="preserve">338F/4800152</t>
  </si>
  <si>
    <t xml:space="preserve">ASOCIACIÓN COLECTIVO SOCIO CULTURAL PICO VIENTO-FIESTAS DE SAN JOSÉ OBRERO</t>
  </si>
  <si>
    <t xml:space="preserve">338F/4800153</t>
  </si>
  <si>
    <t xml:space="preserve">ASOCIACIÓN COLECTIVO SOCIO-CULTURAL LAS ROSAS SAROCO</t>
  </si>
  <si>
    <t xml:space="preserve">338F/4800154</t>
  </si>
  <si>
    <t xml:space="preserve">ASOCIACIÓN COLECTIVO SOCIO-CULTURAL PICO-VIENTO- FIESTAS DE LA MILAGROSA</t>
  </si>
  <si>
    <t xml:space="preserve">338F/4800155</t>
  </si>
  <si>
    <t xml:space="preserve">ASOCIACIÓN DE VECINOS ANA GUERRA-FIESTAS DE LA GOLETA</t>
  </si>
  <si>
    <t xml:space="preserve">338F/4800157</t>
  </si>
  <si>
    <t xml:space="preserve">LA BATUCADA TAMBORONDÓN</t>
  </si>
  <si>
    <t xml:space="preserve">338F/4800158</t>
  </si>
  <si>
    <t xml:space="preserve">LA CHIRIMURGA SON-CLANDESTINO</t>
  </si>
  <si>
    <t xml:space="preserve">338F/4800159</t>
  </si>
  <si>
    <t xml:space="preserve">MURGA LOS PACHACHOS</t>
  </si>
  <si>
    <t xml:space="preserve">338F/4810002</t>
  </si>
  <si>
    <t xml:space="preserve">PREMIOS DE LA CONCEJALÍA DE FESTEJOS</t>
  </si>
  <si>
    <t xml:space="preserve">341P/4800130</t>
  </si>
  <si>
    <t xml:space="preserve">SUBVENCIÓN A ENTIDADES DEPORTIVAS Y DEPORTISTAS</t>
  </si>
  <si>
    <t xml:space="preserve">410A/4490000</t>
  </si>
  <si>
    <t xml:space="preserve">SUBVENCIÓN A TURISMO RURAL AGÜIMES SL PARA FOMENTO DEL SECTOR VITIVINÍCOLA MUNICIPAL</t>
  </si>
  <si>
    <t xml:space="preserve">410A/4800130</t>
  </si>
  <si>
    <t xml:space="preserve">SUBVENCIONES DIVERSAS DE AGRICULTURA</t>
  </si>
  <si>
    <t xml:space="preserve">410A/4891810</t>
  </si>
  <si>
    <t xml:space="preserve">FERIAS DE GANADO</t>
  </si>
  <si>
    <t xml:space="preserve">912G/4700000</t>
  </si>
  <si>
    <t xml:space="preserve">SUBVENCIONES PARA FOMENTO DE EMPLEO A EMPRESAS Y PARTICULARES</t>
  </si>
  <si>
    <t xml:space="preserve">920A/4800127</t>
  </si>
  <si>
    <t xml:space="preserve">CONVENIO FUNDACIÓN CANARIA UNIVERSIDAD DE LAS PALMAS DE GRAN CANARIA</t>
  </si>
  <si>
    <t xml:space="preserve">920A/4800137</t>
  </si>
  <si>
    <t xml:space="preserve">ASOCIACIÓN LA SALLE DE AGÜIMES-CABALGATA</t>
  </si>
  <si>
    <t xml:space="preserve">924C/4800130</t>
  </si>
  <si>
    <t xml:space="preserve">SUBVENCIONES DIVERSAS CENTROS RELIGIOSOS Y OTROS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</si>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</sst>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6"/>
      <name val="IBM Plex Sans"/>
      <family val="2"/>
    </font>
    <font>
      <sz val="5"/>
      <name val="IBM Plex Sans"/>
      <family val="2"/>
    </font>
    <font>
      <sz val="5"/>
      <name val="Arial"/>
      <family val="0"/>
    </font>
    <font>
      <b val="true"/>
      <sz val="14"/>
      <name val="IBM Plex Sans"/>
      <family val="2"/>
    </font>
    <font>
      <b val="true"/>
      <sz val="7"/>
      <name val="IBM Plex Sans"/>
      <family val="2"/>
    </font>
    <font>
      <b val="true"/>
      <sz val="7"/>
      <name val="Arial"/>
      <family val="0"/>
    </font>
    <font>
      <b val="true"/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>
        <color rgb="FFE0E0E0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4" fillId="2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5"/>
  <sheetViews>
    <sheetView showFormulas="false" showGridLines="true" showRowColHeaders="true" showZeros="true" rightToLeft="false" tabSelected="true" showOutlineSymbols="true" defaultGridColor="true" view="normal" topLeftCell="A67" colorId="64" zoomScale="160" zoomScaleNormal="160" zoomScalePageLayoutView="100" workbookViewId="0">
      <selection pane="topLeft" activeCell="B74" activeCellId="0" sqref="B74"/>
    </sheetView>
  </sheetViews>
  <sheetFormatPr defaultColWidth="9.13671875" defaultRowHeight="14.65" zeroHeight="false" outlineLevelRow="0" outlineLevelCol="0"/>
  <cols>
    <col collapsed="false" customWidth="true" hidden="false" outlineLevel="0" max="1" min="1" style="1" width="12.33"/>
    <col collapsed="false" customWidth="true" hidden="false" outlineLevel="0" max="2" min="2" style="1" width="57.83"/>
    <col collapsed="false" customWidth="true" hidden="false" outlineLevel="0" max="3" min="3" style="1" width="8.86"/>
    <col collapsed="false" customWidth="true" hidden="false" outlineLevel="0" max="4" min="4" style="2" width="18.06"/>
    <col collapsed="false" customWidth="false" hidden="false" outlineLevel="0" max="1019" min="5" style="2" width="9.13"/>
    <col collapsed="false" customWidth="true" hidden="false" outlineLevel="0" max="1020" min="1020" style="2" width="11.52"/>
    <col collapsed="false" customWidth="true" hidden="false" outlineLevel="0" max="1023" min="1021" style="3" width="11.52"/>
    <col collapsed="false" customWidth="true" hidden="false" outlineLevel="0" max="1024" min="1024" style="4" width="11.52"/>
  </cols>
  <sheetData>
    <row r="1" s="4" customFormat="true" ht="28.35" hidden="false" customHeight="true" outlineLevel="0" collapsed="false">
      <c r="B1" s="5" t="s">
        <v>0</v>
      </c>
    </row>
    <row r="2" s="7" customFormat="true" ht="19.4" hidden="false" customHeight="false" outlineLevel="0" collapsed="false">
      <c r="A2" s="6" t="s">
        <v>1</v>
      </c>
      <c r="B2" s="6" t="s">
        <v>2</v>
      </c>
      <c r="C2" s="6" t="s">
        <v>3</v>
      </c>
      <c r="AMG2" s="8"/>
      <c r="AMH2" s="8"/>
      <c r="AMI2" s="8"/>
      <c r="AMJ2" s="9"/>
    </row>
    <row r="3" customFormat="false" ht="14.65" hidden="false" customHeight="false" outlineLevel="0" collapsed="false">
      <c r="A3" s="10" t="s">
        <v>4</v>
      </c>
      <c r="B3" s="10" t="s">
        <v>5</v>
      </c>
      <c r="C3" s="11" t="n">
        <f aca="false">ROUND(100000,2)</f>
        <v>100000</v>
      </c>
    </row>
    <row r="4" customFormat="false" ht="14.65" hidden="false" customHeight="false" outlineLevel="0" collapsed="false">
      <c r="A4" s="10" t="s">
        <v>6</v>
      </c>
      <c r="B4" s="10" t="s">
        <v>7</v>
      </c>
      <c r="C4" s="11" t="n">
        <f aca="false">ROUND(500,2)</f>
        <v>500</v>
      </c>
    </row>
    <row r="5" customFormat="false" ht="14.65" hidden="false" customHeight="false" outlineLevel="0" collapsed="false">
      <c r="A5" s="10" t="s">
        <v>8</v>
      </c>
      <c r="B5" s="10" t="s">
        <v>9</v>
      </c>
      <c r="C5" s="11" t="n">
        <f aca="false">ROUND(1000,2)</f>
        <v>1000</v>
      </c>
    </row>
    <row r="6" customFormat="false" ht="14.65" hidden="false" customHeight="false" outlineLevel="0" collapsed="false">
      <c r="A6" s="10" t="s">
        <v>10</v>
      </c>
      <c r="B6" s="10" t="s">
        <v>11</v>
      </c>
      <c r="C6" s="11" t="n">
        <f aca="false">ROUND(1500,2)</f>
        <v>1500</v>
      </c>
    </row>
    <row r="7" customFormat="false" ht="14.65" hidden="false" customHeight="false" outlineLevel="0" collapsed="false">
      <c r="A7" s="10" t="s">
        <v>12</v>
      </c>
      <c r="B7" s="10" t="s">
        <v>13</v>
      </c>
      <c r="C7" s="11" t="n">
        <f aca="false">ROUND(2000,2)</f>
        <v>2000</v>
      </c>
    </row>
    <row r="8" customFormat="false" ht="14.65" hidden="false" customHeight="false" outlineLevel="0" collapsed="false">
      <c r="A8" s="10" t="s">
        <v>14</v>
      </c>
      <c r="B8" s="10" t="s">
        <v>15</v>
      </c>
      <c r="C8" s="11" t="n">
        <f aca="false">ROUND(1500,2)</f>
        <v>1500</v>
      </c>
    </row>
    <row r="9" customFormat="false" ht="14.65" hidden="false" customHeight="false" outlineLevel="0" collapsed="false">
      <c r="A9" s="10" t="s">
        <v>16</v>
      </c>
      <c r="B9" s="10" t="s">
        <v>17</v>
      </c>
      <c r="C9" s="11" t="n">
        <f aca="false">ROUND(6000,2)</f>
        <v>6000</v>
      </c>
    </row>
    <row r="10" customFormat="false" ht="14.65" hidden="false" customHeight="false" outlineLevel="0" collapsed="false">
      <c r="A10" s="10" t="s">
        <v>18</v>
      </c>
      <c r="B10" s="10" t="s">
        <v>19</v>
      </c>
      <c r="C10" s="11" t="n">
        <f aca="false">ROUND(1500,2)</f>
        <v>1500</v>
      </c>
    </row>
    <row r="11" customFormat="false" ht="14.65" hidden="false" customHeight="false" outlineLevel="0" collapsed="false">
      <c r="A11" s="10" t="s">
        <v>20</v>
      </c>
      <c r="B11" s="10" t="s">
        <v>21</v>
      </c>
      <c r="C11" s="11" t="n">
        <f aca="false">ROUND(1500,2)</f>
        <v>1500</v>
      </c>
    </row>
    <row r="12" customFormat="false" ht="14.65" hidden="false" customHeight="false" outlineLevel="0" collapsed="false">
      <c r="A12" s="10" t="s">
        <v>22</v>
      </c>
      <c r="B12" s="10" t="s">
        <v>23</v>
      </c>
      <c r="C12" s="11" t="n">
        <f aca="false">ROUND(1520,2)</f>
        <v>1520</v>
      </c>
    </row>
    <row r="13" customFormat="false" ht="14.65" hidden="false" customHeight="false" outlineLevel="0" collapsed="false">
      <c r="A13" s="10" t="s">
        <v>24</v>
      </c>
      <c r="B13" s="10" t="s">
        <v>25</v>
      </c>
      <c r="C13" s="11" t="n">
        <f aca="false">ROUND(9160,2)</f>
        <v>9160</v>
      </c>
    </row>
    <row r="14" customFormat="false" ht="14.65" hidden="false" customHeight="false" outlineLevel="0" collapsed="false">
      <c r="A14" s="10" t="s">
        <v>26</v>
      </c>
      <c r="B14" s="10" t="s">
        <v>27</v>
      </c>
      <c r="C14" s="11" t="n">
        <f aca="false">ROUND(370000,2)</f>
        <v>370000</v>
      </c>
    </row>
    <row r="15" customFormat="false" ht="14.65" hidden="false" customHeight="false" outlineLevel="0" collapsed="false">
      <c r="A15" s="10" t="s">
        <v>28</v>
      </c>
      <c r="B15" s="10" t="s">
        <v>29</v>
      </c>
      <c r="C15" s="11" t="n">
        <f aca="false">ROUND(21856.74,2)</f>
        <v>21856.74</v>
      </c>
    </row>
    <row r="16" customFormat="false" ht="19.55" hidden="false" customHeight="false" outlineLevel="0" collapsed="false">
      <c r="A16" s="10" t="s">
        <v>30</v>
      </c>
      <c r="B16" s="10" t="s">
        <v>31</v>
      </c>
      <c r="C16" s="11" t="n">
        <f aca="false">ROUND(32100,2)</f>
        <v>32100</v>
      </c>
    </row>
    <row r="17" customFormat="false" ht="14.65" hidden="false" customHeight="false" outlineLevel="0" collapsed="false">
      <c r="A17" s="10" t="s">
        <v>32</v>
      </c>
      <c r="B17" s="10" t="s">
        <v>33</v>
      </c>
      <c r="C17" s="11" t="n">
        <f aca="false">ROUND(29900,2)</f>
        <v>29900</v>
      </c>
    </row>
    <row r="18" customFormat="false" ht="14.65" hidden="false" customHeight="false" outlineLevel="0" collapsed="false">
      <c r="A18" s="10" t="s">
        <v>34</v>
      </c>
      <c r="B18" s="10" t="s">
        <v>35</v>
      </c>
      <c r="C18" s="11" t="n">
        <f aca="false">ROUND(2300,2)</f>
        <v>2300</v>
      </c>
    </row>
    <row r="19" customFormat="false" ht="14.65" hidden="false" customHeight="false" outlineLevel="0" collapsed="false">
      <c r="A19" s="10" t="s">
        <v>36</v>
      </c>
      <c r="B19" s="10" t="s">
        <v>37</v>
      </c>
      <c r="C19" s="11" t="n">
        <f aca="false">ROUND(1700,2)</f>
        <v>1700</v>
      </c>
    </row>
    <row r="20" customFormat="false" ht="14.65" hidden="false" customHeight="false" outlineLevel="0" collapsed="false">
      <c r="A20" s="10" t="s">
        <v>38</v>
      </c>
      <c r="B20" s="10" t="s">
        <v>39</v>
      </c>
      <c r="C20" s="11" t="n">
        <f aca="false">ROUND(19970,2)</f>
        <v>19970</v>
      </c>
    </row>
    <row r="21" customFormat="false" ht="14.65" hidden="false" customHeight="false" outlineLevel="0" collapsed="false">
      <c r="A21" s="10" t="s">
        <v>40</v>
      </c>
      <c r="B21" s="10" t="s">
        <v>41</v>
      </c>
      <c r="C21" s="11" t="n">
        <f aca="false">ROUND(3500,2)</f>
        <v>3500</v>
      </c>
    </row>
    <row r="22" customFormat="false" ht="19.55" hidden="false" customHeight="false" outlineLevel="0" collapsed="false">
      <c r="A22" s="10" t="s">
        <v>42</v>
      </c>
      <c r="B22" s="10" t="s">
        <v>43</v>
      </c>
      <c r="C22" s="11" t="n">
        <f aca="false">ROUND(1500,2)</f>
        <v>1500</v>
      </c>
    </row>
    <row r="23" customFormat="false" ht="14.65" hidden="false" customHeight="false" outlineLevel="0" collapsed="false">
      <c r="A23" s="10" t="s">
        <v>44</v>
      </c>
      <c r="B23" s="10" t="s">
        <v>45</v>
      </c>
      <c r="C23" s="11" t="n">
        <f aca="false">ROUND(1800,2)</f>
        <v>1800</v>
      </c>
    </row>
    <row r="24" customFormat="false" ht="14.65" hidden="false" customHeight="false" outlineLevel="0" collapsed="false">
      <c r="A24" s="10" t="s">
        <v>46</v>
      </c>
      <c r="B24" s="10" t="s">
        <v>47</v>
      </c>
      <c r="C24" s="11" t="n">
        <f aca="false">ROUND(48000,2)</f>
        <v>48000</v>
      </c>
    </row>
    <row r="25" customFormat="false" ht="14.65" hidden="false" customHeight="false" outlineLevel="0" collapsed="false">
      <c r="A25" s="10" t="s">
        <v>48</v>
      </c>
      <c r="B25" s="10" t="s">
        <v>49</v>
      </c>
      <c r="C25" s="11" t="n">
        <f aca="false">ROUND(18000,2)</f>
        <v>18000</v>
      </c>
    </row>
    <row r="26" customFormat="false" ht="14.65" hidden="false" customHeight="false" outlineLevel="0" collapsed="false">
      <c r="A26" s="10" t="s">
        <v>50</v>
      </c>
      <c r="B26" s="10" t="s">
        <v>51</v>
      </c>
      <c r="C26" s="11" t="n">
        <f aca="false">ROUND(2500,2)</f>
        <v>2500</v>
      </c>
    </row>
    <row r="27" customFormat="false" ht="14.65" hidden="false" customHeight="false" outlineLevel="0" collapsed="false">
      <c r="A27" s="10" t="s">
        <v>52</v>
      </c>
      <c r="B27" s="10" t="s">
        <v>53</v>
      </c>
      <c r="C27" s="11" t="n">
        <f aca="false">ROUND(5580,2)</f>
        <v>5580</v>
      </c>
    </row>
    <row r="28" customFormat="false" ht="14.65" hidden="false" customHeight="false" outlineLevel="0" collapsed="false">
      <c r="A28" s="10" t="s">
        <v>54</v>
      </c>
      <c r="B28" s="10" t="s">
        <v>55</v>
      </c>
      <c r="C28" s="11" t="n">
        <f aca="false">ROUND(50000,2)</f>
        <v>50000</v>
      </c>
    </row>
    <row r="29" customFormat="false" ht="14.65" hidden="false" customHeight="false" outlineLevel="0" collapsed="false">
      <c r="A29" s="10" t="s">
        <v>56</v>
      </c>
      <c r="B29" s="10" t="s">
        <v>57</v>
      </c>
      <c r="C29" s="11" t="n">
        <f aca="false">ROUND(50000,2)</f>
        <v>50000</v>
      </c>
    </row>
    <row r="30" customFormat="false" ht="14.65" hidden="false" customHeight="false" outlineLevel="0" collapsed="false">
      <c r="A30" s="10" t="s">
        <v>58</v>
      </c>
      <c r="B30" s="10" t="s">
        <v>59</v>
      </c>
      <c r="C30" s="11" t="n">
        <f aca="false">ROUND(800,2)</f>
        <v>800</v>
      </c>
    </row>
    <row r="31" customFormat="false" ht="14.65" hidden="false" customHeight="false" outlineLevel="0" collapsed="false">
      <c r="A31" s="10" t="s">
        <v>60</v>
      </c>
      <c r="B31" s="10" t="s">
        <v>61</v>
      </c>
      <c r="C31" s="11" t="n">
        <f aca="false">ROUND(800,2)</f>
        <v>800</v>
      </c>
    </row>
    <row r="32" customFormat="false" ht="14.65" hidden="false" customHeight="false" outlineLevel="0" collapsed="false">
      <c r="A32" s="10" t="s">
        <v>62</v>
      </c>
      <c r="B32" s="10" t="s">
        <v>63</v>
      </c>
      <c r="C32" s="11" t="n">
        <f aca="false">ROUND(800,2)</f>
        <v>800</v>
      </c>
    </row>
    <row r="33" customFormat="false" ht="14.65" hidden="false" customHeight="false" outlineLevel="0" collapsed="false">
      <c r="A33" s="10" t="s">
        <v>64</v>
      </c>
      <c r="B33" s="10" t="s">
        <v>65</v>
      </c>
      <c r="C33" s="11" t="n">
        <f aca="false">ROUND(1200,2)</f>
        <v>1200</v>
      </c>
    </row>
    <row r="34" customFormat="false" ht="14.65" hidden="false" customHeight="false" outlineLevel="0" collapsed="false">
      <c r="A34" s="10" t="s">
        <v>66</v>
      </c>
      <c r="B34" s="10" t="s">
        <v>67</v>
      </c>
      <c r="C34" s="11" t="n">
        <f aca="false">ROUND(800,2)</f>
        <v>800</v>
      </c>
    </row>
    <row r="35" customFormat="false" ht="14.65" hidden="false" customHeight="false" outlineLevel="0" collapsed="false">
      <c r="A35" s="10" t="s">
        <v>68</v>
      </c>
      <c r="B35" s="10" t="s">
        <v>69</v>
      </c>
      <c r="C35" s="11" t="n">
        <f aca="false">ROUND(800,2)</f>
        <v>800</v>
      </c>
    </row>
    <row r="36" customFormat="false" ht="14.65" hidden="false" customHeight="false" outlineLevel="0" collapsed="false">
      <c r="A36" s="10" t="s">
        <v>70</v>
      </c>
      <c r="B36" s="10" t="s">
        <v>71</v>
      </c>
      <c r="C36" s="11" t="n">
        <f aca="false">ROUND(800,2)</f>
        <v>800</v>
      </c>
    </row>
    <row r="37" customFormat="false" ht="14.65" hidden="false" customHeight="false" outlineLevel="0" collapsed="false">
      <c r="A37" s="10" t="s">
        <v>72</v>
      </c>
      <c r="B37" s="10" t="s">
        <v>73</v>
      </c>
      <c r="C37" s="11" t="n">
        <f aca="false">ROUND(800,2)</f>
        <v>800</v>
      </c>
    </row>
    <row r="38" customFormat="false" ht="14.65" hidden="false" customHeight="false" outlineLevel="0" collapsed="false">
      <c r="A38" s="10" t="s">
        <v>74</v>
      </c>
      <c r="B38" s="10" t="s">
        <v>75</v>
      </c>
      <c r="C38" s="11" t="n">
        <f aca="false">ROUND(1200,2)</f>
        <v>1200</v>
      </c>
    </row>
    <row r="39" customFormat="false" ht="14.65" hidden="false" customHeight="false" outlineLevel="0" collapsed="false">
      <c r="A39" s="10" t="s">
        <v>76</v>
      </c>
      <c r="B39" s="10" t="s">
        <v>77</v>
      </c>
      <c r="C39" s="11" t="n">
        <f aca="false">ROUND(800,2)</f>
        <v>800</v>
      </c>
    </row>
    <row r="40" customFormat="false" ht="14.65" hidden="false" customHeight="false" outlineLevel="0" collapsed="false">
      <c r="A40" s="10" t="s">
        <v>78</v>
      </c>
      <c r="B40" s="10" t="s">
        <v>79</v>
      </c>
      <c r="C40" s="11" t="n">
        <f aca="false">ROUND(800,2)</f>
        <v>800</v>
      </c>
    </row>
    <row r="41" customFormat="false" ht="14.65" hidden="false" customHeight="false" outlineLevel="0" collapsed="false">
      <c r="A41" s="10" t="s">
        <v>80</v>
      </c>
      <c r="B41" s="10" t="s">
        <v>81</v>
      </c>
      <c r="C41" s="11" t="n">
        <f aca="false">ROUND(800,2)</f>
        <v>800</v>
      </c>
    </row>
    <row r="42" customFormat="false" ht="14.65" hidden="false" customHeight="false" outlineLevel="0" collapsed="false">
      <c r="A42" s="10" t="s">
        <v>82</v>
      </c>
      <c r="B42" s="10" t="s">
        <v>83</v>
      </c>
      <c r="C42" s="11" t="n">
        <f aca="false">ROUND(800,2)</f>
        <v>800</v>
      </c>
    </row>
    <row r="43" customFormat="false" ht="14.65" hidden="false" customHeight="false" outlineLevel="0" collapsed="false">
      <c r="A43" s="10" t="s">
        <v>84</v>
      </c>
      <c r="B43" s="10" t="s">
        <v>85</v>
      </c>
      <c r="C43" s="11" t="n">
        <f aca="false">ROUND(2000,2)</f>
        <v>2000</v>
      </c>
    </row>
    <row r="44" customFormat="false" ht="14.65" hidden="false" customHeight="false" outlineLevel="0" collapsed="false">
      <c r="A44" s="10" t="s">
        <v>86</v>
      </c>
      <c r="B44" s="10" t="s">
        <v>87</v>
      </c>
      <c r="C44" s="11" t="n">
        <f aca="false">ROUND(4000,2)</f>
        <v>4000</v>
      </c>
    </row>
    <row r="45" customFormat="false" ht="14.65" hidden="false" customHeight="false" outlineLevel="0" collapsed="false">
      <c r="A45" s="10" t="s">
        <v>88</v>
      </c>
      <c r="B45" s="10" t="s">
        <v>89</v>
      </c>
      <c r="C45" s="11" t="n">
        <f aca="false">ROUND(3000,2)</f>
        <v>3000</v>
      </c>
    </row>
    <row r="46" customFormat="false" ht="14.65" hidden="false" customHeight="false" outlineLevel="0" collapsed="false">
      <c r="A46" s="10" t="s">
        <v>90</v>
      </c>
      <c r="B46" s="10" t="s">
        <v>91</v>
      </c>
      <c r="C46" s="11" t="n">
        <f aca="false">ROUND(2400,2)</f>
        <v>2400</v>
      </c>
    </row>
    <row r="47" customFormat="false" ht="14.65" hidden="false" customHeight="false" outlineLevel="0" collapsed="false">
      <c r="A47" s="10" t="s">
        <v>92</v>
      </c>
      <c r="B47" s="10" t="s">
        <v>93</v>
      </c>
      <c r="C47" s="11" t="n">
        <f aca="false">ROUND(1550,2)</f>
        <v>1550</v>
      </c>
    </row>
    <row r="48" customFormat="false" ht="14.65" hidden="false" customHeight="false" outlineLevel="0" collapsed="false">
      <c r="A48" s="10" t="s">
        <v>94</v>
      </c>
      <c r="B48" s="10" t="s">
        <v>95</v>
      </c>
      <c r="C48" s="11" t="n">
        <f aca="false">ROUND(2000,2)</f>
        <v>2000</v>
      </c>
    </row>
    <row r="49" customFormat="false" ht="14.65" hidden="false" customHeight="false" outlineLevel="0" collapsed="false">
      <c r="A49" s="10" t="s">
        <v>96</v>
      </c>
      <c r="B49" s="10" t="s">
        <v>97</v>
      </c>
      <c r="C49" s="11" t="n">
        <f aca="false">ROUND(4450,2)</f>
        <v>4450</v>
      </c>
    </row>
    <row r="50" customFormat="false" ht="14.65" hidden="false" customHeight="false" outlineLevel="0" collapsed="false">
      <c r="A50" s="10" t="s">
        <v>98</v>
      </c>
      <c r="B50" s="10" t="s">
        <v>99</v>
      </c>
      <c r="C50" s="11" t="n">
        <f aca="false">ROUND(1200,2)</f>
        <v>1200</v>
      </c>
    </row>
    <row r="51" customFormat="false" ht="14.65" hidden="false" customHeight="false" outlineLevel="0" collapsed="false">
      <c r="A51" s="10" t="s">
        <v>100</v>
      </c>
      <c r="B51" s="10" t="s">
        <v>101</v>
      </c>
      <c r="C51" s="11" t="n">
        <f aca="false">ROUND(800,2)</f>
        <v>800</v>
      </c>
    </row>
    <row r="52" customFormat="false" ht="14.65" hidden="false" customHeight="false" outlineLevel="0" collapsed="false">
      <c r="A52" s="10" t="s">
        <v>102</v>
      </c>
      <c r="B52" s="10" t="s">
        <v>103</v>
      </c>
      <c r="C52" s="11" t="n">
        <f aca="false">ROUND(400,2)</f>
        <v>400</v>
      </c>
    </row>
    <row r="53" customFormat="false" ht="14.65" hidden="false" customHeight="false" outlineLevel="0" collapsed="false">
      <c r="A53" s="10" t="s">
        <v>104</v>
      </c>
      <c r="B53" s="10" t="s">
        <v>105</v>
      </c>
      <c r="C53" s="11" t="n">
        <f aca="false">ROUND(800,2)</f>
        <v>800</v>
      </c>
    </row>
    <row r="54" customFormat="false" ht="14.65" hidden="false" customHeight="false" outlineLevel="0" collapsed="false">
      <c r="A54" s="10" t="s">
        <v>106</v>
      </c>
      <c r="B54" s="10" t="s">
        <v>107</v>
      </c>
      <c r="C54" s="11" t="n">
        <f aca="false">ROUND(5500,2)</f>
        <v>5500</v>
      </c>
    </row>
    <row r="55" customFormat="false" ht="14.65" hidden="false" customHeight="false" outlineLevel="0" collapsed="false">
      <c r="A55" s="10" t="s">
        <v>108</v>
      </c>
      <c r="B55" s="10" t="s">
        <v>109</v>
      </c>
      <c r="C55" s="11" t="n">
        <f aca="false">ROUND(100,2)</f>
        <v>100</v>
      </c>
    </row>
    <row r="56" customFormat="false" ht="19.55" hidden="false" customHeight="false" outlineLevel="0" collapsed="false">
      <c r="A56" s="10" t="s">
        <v>110</v>
      </c>
      <c r="B56" s="10" t="s">
        <v>111</v>
      </c>
      <c r="C56" s="11" t="n">
        <f aca="false">ROUND(30000,2)</f>
        <v>30000</v>
      </c>
    </row>
    <row r="57" customFormat="false" ht="14.65" hidden="false" customHeight="false" outlineLevel="0" collapsed="false">
      <c r="A57" s="10" t="s">
        <v>112</v>
      </c>
      <c r="B57" s="10" t="s">
        <v>113</v>
      </c>
      <c r="C57" s="11" t="n">
        <f aca="false">ROUND(750,2)</f>
        <v>750</v>
      </c>
    </row>
    <row r="58" customFormat="false" ht="14.65" hidden="false" customHeight="false" outlineLevel="0" collapsed="false">
      <c r="A58" s="10" t="s">
        <v>114</v>
      </c>
      <c r="B58" s="10" t="s">
        <v>115</v>
      </c>
      <c r="C58" s="11" t="n">
        <f aca="false">ROUND(30000,2)</f>
        <v>30000</v>
      </c>
    </row>
    <row r="59" customFormat="false" ht="14.65" hidden="false" customHeight="false" outlineLevel="0" collapsed="false">
      <c r="A59" s="10" t="s">
        <v>116</v>
      </c>
      <c r="B59" s="10" t="s">
        <v>117</v>
      </c>
      <c r="C59" s="11" t="n">
        <f aca="false">ROUND(3000,2)</f>
        <v>3000</v>
      </c>
    </row>
    <row r="60" customFormat="false" ht="14.65" hidden="false" customHeight="false" outlineLevel="0" collapsed="false">
      <c r="A60" s="10" t="s">
        <v>118</v>
      </c>
      <c r="B60" s="10" t="s">
        <v>119</v>
      </c>
      <c r="C60" s="11" t="n">
        <f aca="false">ROUND(4500,2)</f>
        <v>4500</v>
      </c>
    </row>
    <row r="61" customFormat="false" ht="14.65" hidden="false" customHeight="false" outlineLevel="0" collapsed="false">
      <c r="A61" s="10" t="s">
        <v>120</v>
      </c>
      <c r="B61" s="10" t="s">
        <v>121</v>
      </c>
      <c r="C61" s="11" t="n">
        <f aca="false">ROUND(2000,2)</f>
        <v>2000</v>
      </c>
    </row>
    <row r="62" customFormat="false" ht="14.65" hidden="false" customHeight="false" outlineLevel="0" collapsed="false">
      <c r="A62" s="10" t="s">
        <v>122</v>
      </c>
      <c r="B62" s="10" t="s">
        <v>123</v>
      </c>
      <c r="C62" s="11" t="n">
        <f aca="false">ROUND(800,2)</f>
        <v>800</v>
      </c>
    </row>
    <row r="63" customFormat="false" ht="14.65" hidden="false" customHeight="false" outlineLevel="0" collapsed="false">
      <c r="A63" s="10" t="s">
        <v>124</v>
      </c>
      <c r="B63" s="10" t="s">
        <v>125</v>
      </c>
      <c r="C63" s="11" t="n">
        <f aca="false">ROUND(800,2)</f>
        <v>800</v>
      </c>
    </row>
    <row r="64" customFormat="false" ht="14.65" hidden="false" customHeight="false" outlineLevel="0" collapsed="false">
      <c r="A64" s="10" t="s">
        <v>126</v>
      </c>
      <c r="B64" s="10" t="s">
        <v>127</v>
      </c>
      <c r="C64" s="11" t="n">
        <f aca="false">ROUND(800,2)</f>
        <v>800</v>
      </c>
    </row>
    <row r="65" customFormat="false" ht="14.65" hidden="false" customHeight="false" outlineLevel="0" collapsed="false">
      <c r="A65" s="10" t="s">
        <v>128</v>
      </c>
      <c r="B65" s="10" t="s">
        <v>129</v>
      </c>
      <c r="C65" s="11" t="n">
        <f aca="false">ROUND(5000,2)</f>
        <v>5000</v>
      </c>
    </row>
    <row r="66" customFormat="false" ht="14.65" hidden="false" customHeight="false" outlineLevel="0" collapsed="false">
      <c r="A66" s="10" t="s">
        <v>130</v>
      </c>
      <c r="B66" s="10" t="s">
        <v>131</v>
      </c>
      <c r="C66" s="11" t="n">
        <f aca="false">ROUND(175000,2)</f>
        <v>175000</v>
      </c>
    </row>
    <row r="67" customFormat="false" ht="14.65" hidden="false" customHeight="false" outlineLevel="0" collapsed="false">
      <c r="A67" s="10" t="s">
        <v>132</v>
      </c>
      <c r="B67" s="10" t="s">
        <v>133</v>
      </c>
      <c r="C67" s="11" t="n">
        <f aca="false">ROUND(14500,2)</f>
        <v>14500</v>
      </c>
    </row>
    <row r="68" customFormat="false" ht="14.65" hidden="false" customHeight="false" outlineLevel="0" collapsed="false">
      <c r="A68" s="10" t="s">
        <v>134</v>
      </c>
      <c r="B68" s="10" t="s">
        <v>135</v>
      </c>
      <c r="C68" s="11" t="n">
        <f aca="false">ROUND(1000,2)</f>
        <v>1000</v>
      </c>
    </row>
    <row r="69" customFormat="false" ht="14.65" hidden="false" customHeight="false" outlineLevel="0" collapsed="false">
      <c r="A69" s="10" t="s">
        <v>136</v>
      </c>
      <c r="B69" s="10" t="s">
        <v>137</v>
      </c>
      <c r="C69" s="11" t="n">
        <f aca="false">ROUND(15000,2)</f>
        <v>15000</v>
      </c>
    </row>
    <row r="70" customFormat="false" ht="14.65" hidden="false" customHeight="false" outlineLevel="0" collapsed="false">
      <c r="A70" s="10" t="s">
        <v>138</v>
      </c>
      <c r="B70" s="10" t="s">
        <v>139</v>
      </c>
      <c r="C70" s="11" t="n">
        <f aca="false">ROUND(50000,2)</f>
        <v>50000</v>
      </c>
    </row>
    <row r="71" customFormat="false" ht="14.65" hidden="false" customHeight="false" outlineLevel="0" collapsed="false">
      <c r="A71" s="10" t="s">
        <v>140</v>
      </c>
      <c r="B71" s="10" t="s">
        <v>141</v>
      </c>
      <c r="C71" s="11" t="n">
        <f aca="false">ROUND(100000,2)</f>
        <v>100000</v>
      </c>
    </row>
    <row r="72" customFormat="false" ht="14.65" hidden="false" customHeight="false" outlineLevel="0" collapsed="false">
      <c r="A72" s="10" t="s">
        <v>142</v>
      </c>
      <c r="B72" s="10" t="s">
        <v>143</v>
      </c>
      <c r="C72" s="11" t="n">
        <f aca="false">ROUND(3500,2)</f>
        <v>3500</v>
      </c>
    </row>
    <row r="73" customFormat="false" ht="14.65" hidden="false" customHeight="false" outlineLevel="0" collapsed="false">
      <c r="A73" s="10" t="s">
        <v>144</v>
      </c>
      <c r="B73" s="10" t="s">
        <v>145</v>
      </c>
      <c r="C73" s="11" t="n">
        <f aca="false">ROUND(14500,2)</f>
        <v>14500</v>
      </c>
    </row>
    <row r="74" customFormat="false" ht="14.65" hidden="false" customHeight="false" outlineLevel="0" collapsed="false">
      <c r="A74" s="12"/>
      <c r="B74" s="13" t="s">
        <v>146</v>
      </c>
      <c r="C74" s="14" t="n">
        <f aca="false">SUM(C3:C73)</f>
        <v>1275436.74</v>
      </c>
    </row>
    <row r="1048575" customFormat="false" ht="14.65" hidden="false" customHeight="false" outlineLevel="0" collapsed="false">
      <c r="C1048575" s="1" t="n">
        <f aca="false">SUM(C1:C1048574)</f>
        <v>2550873.48</v>
      </c>
    </row>
  </sheetData>
  <printOptions headings="false" gridLines="false" gridLinesSet="true" horizontalCentered="false" verticalCentered="false"/>
  <pageMargins left="0.0986111111111111" right="0.0986111111111111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2021-05-05T09:53:24Z</dcterms:created>
  <dc:creator>Raul Martel Vega</dc:creator>
  <dc:description/>
  <dc:language>es-ES</dc:language>
  <cp:lastModifiedBy/>
  <dcterms:modified xsi:type="dcterms:W3CDTF">2021-05-06T13:00:31Z</dcterms:modified>
  <cp:revision>11</cp:revision>
  <dc:subject/>
  <dc:title/>
</cp:coreProperties>
</file>